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x17769032\Downloads\"/>
    </mc:Choice>
  </mc:AlternateContent>
  <xr:revisionPtr revIDLastSave="0" documentId="8_{DE9B4B7E-9032-4F83-8347-49C79909FBE8}" xr6:coauthVersionLast="47" xr6:coauthVersionMax="47" xr10:uidLastSave="{00000000-0000-0000-0000-000000000000}"/>
  <bookViews>
    <workbookView xWindow="28680" yWindow="-120" windowWidth="21840" windowHeight="13140" tabRatio="568" xr2:uid="{00000000-000D-0000-FFFF-FFFF00000000}"/>
  </bookViews>
  <sheets>
    <sheet name="Lattes" sheetId="1" r:id="rId1"/>
    <sheet name="Planilha1" sheetId="4" state="hidden" r:id="rId2"/>
    <sheet name="Planilha3" sheetId="5" state="hidden" r:id="rId3"/>
    <sheet name="Planilha2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49" i="1"/>
  <c r="E48" i="1"/>
  <c r="E47" i="1"/>
  <c r="E45" i="1"/>
  <c r="E41" i="1"/>
  <c r="E40" i="1"/>
  <c r="E39" i="1"/>
  <c r="E37" i="1"/>
  <c r="E17" i="1"/>
  <c r="E16" i="1"/>
  <c r="E15" i="1"/>
  <c r="E14" i="1"/>
  <c r="E13" i="1"/>
  <c r="E11" i="1"/>
  <c r="E10" i="1" l="1"/>
  <c r="E32" i="1"/>
  <c r="E38" i="1"/>
  <c r="E57" i="1"/>
  <c r="E56" i="1"/>
  <c r="E53" i="1"/>
  <c r="E52" i="1"/>
  <c r="E54" i="1" s="1"/>
  <c r="E46" i="1"/>
  <c r="E44" i="1"/>
  <c r="E36" i="1"/>
  <c r="E33" i="1"/>
  <c r="E27" i="1"/>
  <c r="E28" i="1"/>
  <c r="E29" i="1"/>
  <c r="E26" i="1"/>
  <c r="E18" i="1"/>
  <c r="E19" i="1"/>
  <c r="E20" i="1"/>
  <c r="E21" i="1"/>
  <c r="E22" i="1"/>
  <c r="E23" i="1"/>
  <c r="E50" i="1" l="1"/>
  <c r="E30" i="1"/>
  <c r="E42" i="1"/>
  <c r="E34" i="1"/>
  <c r="E58" i="1"/>
  <c r="E24" i="1"/>
  <c r="E59" i="1" l="1"/>
</calcChain>
</file>

<file path=xl/sharedStrings.xml><?xml version="1.0" encoding="utf-8"?>
<sst xmlns="http://schemas.openxmlformats.org/spreadsheetml/2006/main" count="178" uniqueCount="135">
  <si>
    <t>Nome do(a) docente:</t>
  </si>
  <si>
    <t>Licença maternidade entre 2019 e 2024 cadastrada no Lattes (Sim/Não)</t>
  </si>
  <si>
    <t>Clique na caixa e selecione a opção</t>
  </si>
  <si>
    <t>Unidade Acadêmica:</t>
  </si>
  <si>
    <t>Área do conhecimento a ser considerada na avaliação do Qualis dos Periódicos:</t>
  </si>
  <si>
    <t>Número da proposta (Nº do arquivo):</t>
  </si>
  <si>
    <t>OBSERVAÇÕES: a) O período a ser avaliado para os itens "A, B, C, D, E e F" deverá ser consultado em Edital.</t>
  </si>
  <si>
    <t>b) Para o item "A" considerar a "Classificação de Periódicos do Quadriênio 2017 - 2020" da Plataforma Sucupira.</t>
  </si>
  <si>
    <t>A) Publicações e patentes</t>
  </si>
  <si>
    <t>Pontuação por publicação</t>
  </si>
  <si>
    <t>Quantidade</t>
  </si>
  <si>
    <t>Máximo</t>
  </si>
  <si>
    <t>Total</t>
  </si>
  <si>
    <t>Artigo publicado em revista Qualis A1 ou A2</t>
  </si>
  <si>
    <t>-</t>
  </si>
  <si>
    <t>Artigo publicado em revista Qualis A3 ou A4</t>
  </si>
  <si>
    <t>Artigo publicado em revista Qualis B1 - B2</t>
  </si>
  <si>
    <t>Artigo publicado em revista Qualis B3 - B4</t>
  </si>
  <si>
    <t>Artigo publicado em revista Qualis C</t>
  </si>
  <si>
    <t>Artigo publicado em periódico indexado¹</t>
  </si>
  <si>
    <t>Livro publicado (com ISBN)</t>
  </si>
  <si>
    <t>Capítulo de livro publicado (com ISBN)</t>
  </si>
  <si>
    <t>Criação de obra artística²</t>
  </si>
  <si>
    <t>Apresentação de obra artística³</t>
  </si>
  <si>
    <t>Produção de evento cultural ou artístico⁴</t>
  </si>
  <si>
    <t>Patente concedida</t>
  </si>
  <si>
    <t>Patente depositada</t>
  </si>
  <si>
    <t>Produto registrado no órgão competente</t>
  </si>
  <si>
    <t>Subtotal (máximo 19 pontos) →</t>
  </si>
  <si>
    <t xml:space="preserve"> </t>
  </si>
  <si>
    <t>B) Publicações em anais de eventos científicos</t>
  </si>
  <si>
    <t>Pontuação por resumo ou trabalho</t>
  </si>
  <si>
    <t>Resumo expandido publicado em evento de caráter nacional</t>
  </si>
  <si>
    <t>Resumo expandido publicado em evento de caráter internacional</t>
  </si>
  <si>
    <t>Trabalho completo publicado no país</t>
  </si>
  <si>
    <t>Trabalho completo publicado no exterior</t>
  </si>
  <si>
    <t>Subtotal (máximo 2 pontos) →</t>
  </si>
  <si>
    <t>C) Participação e organização de eventos acadêmicos</t>
  </si>
  <si>
    <t>Pontuação por evento</t>
  </si>
  <si>
    <t>Participação em eventos acadêmicos nacionais</t>
  </si>
  <si>
    <t>Organização de eventos acadêmico-científicos institucionais</t>
  </si>
  <si>
    <r>
      <t>Subtotal (máxim</t>
    </r>
    <r>
      <rPr>
        <b/>
        <sz val="12"/>
        <rFont val="Calibri"/>
        <family val="2"/>
      </rPr>
      <t>o 4 pontos) →</t>
    </r>
  </si>
  <si>
    <t>D) Orientações e supervisões concluídas</t>
  </si>
  <si>
    <t>Pontuação por discente</t>
  </si>
  <si>
    <t>Orientação de doutorado</t>
  </si>
  <si>
    <t>Co-orientação de doutorado</t>
  </si>
  <si>
    <t>Orientação de mestrado</t>
  </si>
  <si>
    <t>Co-orientação de mestrado</t>
  </si>
  <si>
    <t>Orientação de Bolsista de Iniciação Científica</t>
  </si>
  <si>
    <t>Orientação de trabalho de conclusão de curso de graduação ou especialização da UEMG</t>
  </si>
  <si>
    <t>Subtotal (máximo 6 pontos) →</t>
  </si>
  <si>
    <t>E) Participação como membro titular de banca examinadora</t>
  </si>
  <si>
    <t>Pontuação por banca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</si>
  <si>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</si>
  <si>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</si>
  <si>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</si>
  <si>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</si>
  <si>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</si>
  <si>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</si>
  <si>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F) Parecerista ou avaliador de projetos de pesquisa da UEMG</t>
  </si>
  <si>
    <t>Pontuação por atividade e ano</t>
  </si>
  <si>
    <t>Parecerista ou avaliador de projeto de pesquisa institucional</t>
  </si>
  <si>
    <t>Parecerista ou avaliador de Resumo e apresentação de trabalho no Seminário de P&amp;E UEMG</t>
  </si>
  <si>
    <r>
      <t>Subtotal (máxim</t>
    </r>
    <r>
      <rPr>
        <b/>
        <sz val="12"/>
        <rFont val="Calibri"/>
        <family val="2"/>
      </rPr>
      <t>o 6 pontos) →</t>
    </r>
  </si>
  <si>
    <t>G) Participação em atividades internacionais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</si>
  <si>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</si>
  <si>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</si>
  <si>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TOTAL A + B + C + D + E + F + G (máximo 45 pontos) →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</si>
  <si>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</si>
  <si>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</si>
  <si>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</si>
  <si>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</si>
  <si>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</si>
  <si>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</si>
  <si>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t>SIM (1 licença) - Período avaliatório: 2018 a 2024</t>
  </si>
  <si>
    <t>SIM (2 licenças ou mais) - Período avaliatório: 2017 a 2024</t>
  </si>
  <si>
    <t>NÃO - Período avaliatório: 2019 a 2024</t>
  </si>
  <si>
    <r>
      <t xml:space="preserve">3. INFORMAÇÕES DO(A) AVALIADOR(A) (para a emissão da Declaração de Avaliador) </t>
    </r>
    <r>
      <rPr>
        <b/>
        <sz val="12"/>
        <color indexed="10"/>
        <rFont val="Calibri"/>
        <family val="2"/>
      </rPr>
      <t>OBRIGATÓRIO</t>
    </r>
  </si>
  <si>
    <t>Nome completo do(a) avaliador(a):</t>
  </si>
  <si>
    <t>Instituição/Unidade Acadêmica do(a) avaliador(a):</t>
  </si>
  <si>
    <t>E-mail do(a) avaliador(a):</t>
  </si>
  <si>
    <t>Telefone do(a) avaliador(a):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</si>
  <si>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</si>
  <si>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</si>
  <si>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</si>
  <si>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</si>
  <si>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</si>
  <si>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</si>
  <si>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</si>
  <si>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</si>
  <si>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</si>
  <si>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</si>
  <si>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</si>
  <si>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</si>
  <si>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</si>
  <si>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</si>
  <si>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</si>
  <si>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>SIM (1 licença) - Período avaliatório: 2017 a 2023</t>
  </si>
  <si>
    <t xml:space="preserve">CIÊNCIAS DA RELIGIÃO E TEOLOGIA </t>
  </si>
  <si>
    <t>SIM (2 licenças ou mais) - Período avaliatório: 2016 a 2023</t>
  </si>
  <si>
    <t>COMUNICAÇÃO E INFORMAÇÃO</t>
  </si>
  <si>
    <t>NÃO - Período avaliatório: 2018 a 2023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</si>
  <si>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</si>
  <si>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</si>
  <si>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</si>
  <si>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</si>
  <si>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</si>
  <si>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</si>
  <si>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</si>
  <si>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</si>
  <si>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</si>
  <si>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</si>
  <si>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</si>
  <si>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</si>
  <si>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</si>
  <si>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</si>
  <si>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</si>
  <si>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</si>
  <si>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</si>
  <si>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</si>
  <si>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</si>
  <si>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</si>
  <si>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</si>
  <si>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</si>
  <si>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</si>
  <si>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</si>
  <si>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</si>
  <si>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</si>
  <si>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</si>
  <si>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</si>
  <si>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</si>
  <si>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</si>
  <si>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</si>
  <si>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</si>
  <si>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FICHA DE AVALIAÇÃO DA PRODUÇÃO DOCENTE - EDITAL Nº 09/2025 - PIBIC JR/FAPEMIG/UEMG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</si>
</sst>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1" xfId="0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7" borderId="16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9" fillId="8" borderId="19" xfId="0" applyFont="1" applyFill="1" applyBorder="1" applyAlignment="1">
      <alignment horizontal="right" vertical="center" wrapText="1"/>
    </xf>
    <xf numFmtId="0" fontId="9" fillId="8" borderId="20" xfId="0" applyFont="1" applyFill="1" applyBorder="1" applyAlignment="1">
      <alignment horizontal="right" vertical="center" wrapText="1"/>
    </xf>
    <xf numFmtId="0" fontId="9" fillId="8" borderId="21" xfId="0" applyFont="1" applyFill="1" applyBorder="1" applyAlignment="1">
      <alignment horizontal="right" vertical="center" wrapText="1"/>
    </xf>
    <xf numFmtId="0" fontId="9" fillId="3" borderId="19" xfId="0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right" vertical="center" wrapText="1"/>
    </xf>
    <xf numFmtId="0" fontId="9" fillId="3" borderId="21" xfId="0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right" vertical="center" wrapText="1"/>
    </xf>
    <xf numFmtId="0" fontId="12" fillId="3" borderId="20" xfId="0" applyFont="1" applyFill="1" applyBorder="1" applyAlignment="1">
      <alignment horizontal="right" vertical="center" wrapText="1"/>
    </xf>
    <xf numFmtId="0" fontId="12" fillId="3" borderId="2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6" borderId="15" xfId="0" applyFont="1" applyFill="1" applyBorder="1" applyAlignment="1">
      <alignment horizontal="center" vertical="center"/>
    </xf>
    <xf numFmtId="0" fontId="7" fillId="7" borderId="17" xfId="0" applyFont="1" applyFill="1" applyBorder="1" applyAlignment="1" applyProtection="1">
      <alignment horizontal="left" vertical="center"/>
      <protection locked="0"/>
    </xf>
    <xf numFmtId="0" fontId="7" fillId="7" borderId="15" xfId="0" applyFont="1" applyFill="1" applyBorder="1" applyAlignment="1" applyProtection="1">
      <alignment horizontal="left" vertical="center"/>
      <protection locked="0"/>
    </xf>
    <xf numFmtId="0" fontId="7" fillId="7" borderId="18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228599</xdr:colOff>
      <xdr:row>4</xdr:row>
      <xdr:rowOff>114300</xdr:rowOff>
    </xdr:from>
    <xdr:to>
      <xdr:col>5</xdr:col>
      <xdr:colOff>714374</xdr:colOff>
      <xdr:row>5</xdr:row>
      <xdr:rowOff>114299</xdr:rowOff>
    </xdr:to>
    <xdr:sp macro="" textlink="">
      <xdr:nvSpPr>
        <xdr:cNvPr id="3" name="Seta para a Esquerd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228600</xdr:colOff>
      <xdr:row>1</xdr:row>
      <xdr:rowOff>228600</xdr:rowOff>
    </xdr:from>
    <xdr:to>
      <xdr:col>5</xdr:col>
      <xdr:colOff>714375</xdr:colOff>
      <xdr:row>3</xdr:row>
      <xdr:rowOff>38099</xdr:rowOff>
    </xdr:to>
    <xdr:sp macro="" textlink="">
      <xdr:nvSpPr>
        <xdr:cNvPr id="4" name="Seta para a Esquerd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="85" zoomScaleNormal="85" workbookViewId="0">
      <selection activeCell="G6" sqref="G6"/>
    </sheetView>
  </sheetViews>
  <sheetFormatPr defaultRowHeight="15" x14ac:dyDescent="0.25"/>
  <cols>
    <col min="1" max="1" width="54.28515625" customWidth="1"/>
    <col min="2" max="2" width="22.5703125" customWidth="1"/>
    <col min="3" max="4" width="23.140625" customWidth="1"/>
    <col min="5" max="5" width="34.85546875" customWidth="1"/>
    <col min="6" max="6" width="11.28515625" customWidth="1"/>
    <col min="7" max="7" width="32.140625" customWidth="1"/>
  </cols>
  <sheetData>
    <row r="1" spans="1:7" ht="41.25" customHeight="1" thickBot="1" x14ac:dyDescent="0.3">
      <c r="A1" s="39" t="s">
        <v>134</v>
      </c>
      <c r="B1" s="39"/>
      <c r="C1" s="39"/>
      <c r="D1" s="39"/>
      <c r="E1" s="39"/>
    </row>
    <row r="2" spans="1:7" ht="20.100000000000001" customHeight="1" thickTop="1" thickBot="1" x14ac:dyDescent="0.3">
      <c r="A2" s="3" t="s">
        <v>0</v>
      </c>
      <c r="B2" s="40"/>
      <c r="C2" s="41"/>
      <c r="D2" s="41"/>
      <c r="E2" s="43"/>
    </row>
    <row r="3" spans="1:7" ht="33.75" customHeight="1" thickTop="1" thickBot="1" x14ac:dyDescent="0.3">
      <c r="A3" s="3" t="s">
        <v>1</v>
      </c>
      <c r="B3" s="40"/>
      <c r="C3" s="41"/>
      <c r="D3" s="41"/>
      <c r="E3" s="42"/>
      <c r="G3" s="13" t="s">
        <v>2</v>
      </c>
    </row>
    <row r="4" spans="1:7" ht="20.100000000000001" customHeight="1" thickTop="1" thickBot="1" x14ac:dyDescent="0.3">
      <c r="A4" s="3" t="s">
        <v>3</v>
      </c>
      <c r="B4" s="40"/>
      <c r="C4" s="41"/>
      <c r="D4" s="41"/>
      <c r="E4" s="43"/>
    </row>
    <row r="5" spans="1:7" ht="31.5" customHeight="1" thickTop="1" thickBot="1" x14ac:dyDescent="0.3">
      <c r="A5" s="3" t="s">
        <v>4</v>
      </c>
      <c r="B5" s="40"/>
      <c r="C5" s="41"/>
      <c r="D5" s="41"/>
      <c r="E5" s="43"/>
      <c r="G5" s="13" t="s">
        <v>2</v>
      </c>
    </row>
    <row r="6" spans="1:7" ht="20.100000000000001" customHeight="1" thickTop="1" thickBot="1" x14ac:dyDescent="0.3">
      <c r="A6" s="4" t="s">
        <v>5</v>
      </c>
      <c r="B6" s="44"/>
      <c r="C6" s="45"/>
      <c r="D6" s="45"/>
      <c r="E6" s="46"/>
    </row>
    <row r="7" spans="1:7" ht="18.95" customHeight="1" thickBot="1" x14ac:dyDescent="0.3">
      <c r="A7" s="25" t="s">
        <v>6</v>
      </c>
      <c r="B7" s="25"/>
      <c r="C7" s="25"/>
      <c r="D7" s="25"/>
      <c r="E7" s="25"/>
    </row>
    <row r="8" spans="1:7" ht="18.95" customHeight="1" thickBot="1" x14ac:dyDescent="0.3">
      <c r="A8" s="25" t="s">
        <v>7</v>
      </c>
      <c r="B8" s="25"/>
      <c r="C8" s="25"/>
      <c r="D8" s="25"/>
      <c r="E8" s="25"/>
    </row>
    <row r="9" spans="1:7" ht="30" customHeight="1" thickBot="1" x14ac:dyDescent="0.3">
      <c r="A9" s="5" t="s">
        <v>8</v>
      </c>
      <c r="B9" s="6" t="s">
        <v>9</v>
      </c>
      <c r="C9" s="6" t="s">
        <v>10</v>
      </c>
      <c r="D9" s="6" t="s">
        <v>11</v>
      </c>
      <c r="E9" s="6" t="s">
        <v>12</v>
      </c>
    </row>
    <row r="10" spans="1:7" ht="30" customHeight="1" thickBot="1" x14ac:dyDescent="0.3">
      <c r="A10" s="7" t="s">
        <v>13</v>
      </c>
      <c r="B10" s="8">
        <v>5</v>
      </c>
      <c r="C10" s="22"/>
      <c r="D10" s="9" t="s">
        <v>14</v>
      </c>
      <c r="E10" s="10">
        <f>B10*C10</f>
        <v>0</v>
      </c>
    </row>
    <row r="11" spans="1:7" ht="30" customHeight="1" thickBot="1" x14ac:dyDescent="0.3">
      <c r="A11" s="7" t="s">
        <v>15</v>
      </c>
      <c r="B11" s="8">
        <v>4</v>
      </c>
      <c r="C11" s="22"/>
      <c r="D11" s="9">
        <v>12</v>
      </c>
      <c r="E11" s="10">
        <f>IF(B11*C11&gt;=12,12,B11*C11)</f>
        <v>0</v>
      </c>
    </row>
    <row r="12" spans="1:7" ht="30" customHeight="1" thickBot="1" x14ac:dyDescent="0.3">
      <c r="A12" s="7" t="s">
        <v>16</v>
      </c>
      <c r="B12" s="8">
        <v>3</v>
      </c>
      <c r="C12" s="22"/>
      <c r="D12" s="9">
        <v>9</v>
      </c>
      <c r="E12" s="10">
        <f>IF(C12*B12&gt;=9,9,C12*B12)</f>
        <v>0</v>
      </c>
    </row>
    <row r="13" spans="1:7" ht="30" customHeight="1" thickBot="1" x14ac:dyDescent="0.3">
      <c r="A13" s="7" t="s">
        <v>17</v>
      </c>
      <c r="B13" s="8">
        <v>2.5</v>
      </c>
      <c r="C13" s="22"/>
      <c r="D13" s="9">
        <v>7.5</v>
      </c>
      <c r="E13" s="10">
        <f>IF(B13*C13&gt;=7.5,7.5,B13*C13)</f>
        <v>0</v>
      </c>
    </row>
    <row r="14" spans="1:7" ht="30" customHeight="1" thickBot="1" x14ac:dyDescent="0.3">
      <c r="A14" s="7" t="s">
        <v>18</v>
      </c>
      <c r="B14" s="8">
        <v>1.5</v>
      </c>
      <c r="C14" s="22"/>
      <c r="D14" s="9">
        <v>3</v>
      </c>
      <c r="E14" s="10">
        <f>IF(C14*B14&gt;=3,3,C14*B14)</f>
        <v>0</v>
      </c>
    </row>
    <row r="15" spans="1:7" ht="30" customHeight="1" thickBot="1" x14ac:dyDescent="0.3">
      <c r="A15" s="7" t="s">
        <v>19</v>
      </c>
      <c r="B15" s="8">
        <v>1.5</v>
      </c>
      <c r="C15" s="22"/>
      <c r="D15" s="9">
        <v>3</v>
      </c>
      <c r="E15" s="10">
        <f>IF(B15*C15&gt;=3,3,B15*C15)</f>
        <v>0</v>
      </c>
    </row>
    <row r="16" spans="1:7" ht="30" customHeight="1" thickBot="1" x14ac:dyDescent="0.3">
      <c r="A16" s="7" t="s">
        <v>20</v>
      </c>
      <c r="B16" s="8">
        <v>2.5</v>
      </c>
      <c r="C16" s="22"/>
      <c r="D16" s="9">
        <v>5</v>
      </c>
      <c r="E16" s="10">
        <f>IF(C16*B16&gt;=5,5,C16*B16)</f>
        <v>0</v>
      </c>
    </row>
    <row r="17" spans="1:9" ht="30" customHeight="1" thickBot="1" x14ac:dyDescent="0.3">
      <c r="A17" s="7" t="s">
        <v>21</v>
      </c>
      <c r="B17" s="8">
        <v>2</v>
      </c>
      <c r="C17" s="22"/>
      <c r="D17" s="9">
        <v>4</v>
      </c>
      <c r="E17" s="10">
        <f>IF(B17*C17&gt;=4,4,B17*C17)</f>
        <v>0</v>
      </c>
    </row>
    <row r="18" spans="1:9" ht="30" customHeight="1" thickBot="1" x14ac:dyDescent="0.3">
      <c r="A18" s="7" t="s">
        <v>22</v>
      </c>
      <c r="B18" s="8">
        <v>2</v>
      </c>
      <c r="C18" s="22"/>
      <c r="D18" s="9" t="s">
        <v>14</v>
      </c>
      <c r="E18" s="10">
        <f t="shared" ref="E18:E23" si="0">B18*C18</f>
        <v>0</v>
      </c>
      <c r="F18" s="2"/>
    </row>
    <row r="19" spans="1:9" ht="30" customHeight="1" thickBot="1" x14ac:dyDescent="0.3">
      <c r="A19" s="7" t="s">
        <v>23</v>
      </c>
      <c r="B19" s="8">
        <v>0.5</v>
      </c>
      <c r="C19" s="22"/>
      <c r="D19" s="9" t="s">
        <v>14</v>
      </c>
      <c r="E19" s="10">
        <f t="shared" si="0"/>
        <v>0</v>
      </c>
    </row>
    <row r="20" spans="1:9" ht="30" customHeight="1" thickBot="1" x14ac:dyDescent="0.3">
      <c r="A20" s="7" t="s">
        <v>24</v>
      </c>
      <c r="B20" s="8">
        <v>1</v>
      </c>
      <c r="C20" s="22"/>
      <c r="D20" s="9" t="s">
        <v>14</v>
      </c>
      <c r="E20" s="10">
        <f t="shared" si="0"/>
        <v>0</v>
      </c>
    </row>
    <row r="21" spans="1:9" ht="30" customHeight="1" thickBot="1" x14ac:dyDescent="0.3">
      <c r="A21" s="7" t="s">
        <v>25</v>
      </c>
      <c r="B21" s="8">
        <v>4</v>
      </c>
      <c r="C21" s="22"/>
      <c r="D21" s="9" t="s">
        <v>14</v>
      </c>
      <c r="E21" s="10">
        <f t="shared" si="0"/>
        <v>0</v>
      </c>
    </row>
    <row r="22" spans="1:9" ht="30" customHeight="1" thickBot="1" x14ac:dyDescent="0.3">
      <c r="A22" s="7" t="s">
        <v>26</v>
      </c>
      <c r="B22" s="8">
        <v>3</v>
      </c>
      <c r="C22" s="22"/>
      <c r="D22" s="9" t="s">
        <v>14</v>
      </c>
      <c r="E22" s="10">
        <f t="shared" si="0"/>
        <v>0</v>
      </c>
    </row>
    <row r="23" spans="1:9" ht="30" customHeight="1" thickBot="1" x14ac:dyDescent="0.3">
      <c r="A23" s="7" t="s">
        <v>27</v>
      </c>
      <c r="B23" s="8">
        <v>2.5</v>
      </c>
      <c r="C23" s="22"/>
      <c r="D23" s="9" t="s">
        <v>14</v>
      </c>
      <c r="E23" s="10">
        <f t="shared" si="0"/>
        <v>0</v>
      </c>
    </row>
    <row r="24" spans="1:9" ht="30" customHeight="1" thickBot="1" x14ac:dyDescent="0.3">
      <c r="A24" s="33" t="s">
        <v>28</v>
      </c>
      <c r="B24" s="34"/>
      <c r="C24" s="34"/>
      <c r="D24" s="35"/>
      <c r="E24" s="10">
        <f>MIN(19,SUM(E10:E23))</f>
        <v>0</v>
      </c>
      <c r="I24" t="s">
        <v>29</v>
      </c>
    </row>
    <row r="25" spans="1:9" ht="30" customHeight="1" thickBot="1" x14ac:dyDescent="0.3">
      <c r="A25" s="5" t="s">
        <v>30</v>
      </c>
      <c r="B25" s="6" t="s">
        <v>31</v>
      </c>
      <c r="C25" s="6" t="s">
        <v>10</v>
      </c>
      <c r="D25" s="6" t="s">
        <v>11</v>
      </c>
      <c r="E25" s="6" t="s">
        <v>12</v>
      </c>
    </row>
    <row r="26" spans="1:9" ht="33" customHeight="1" thickBot="1" x14ac:dyDescent="0.3">
      <c r="A26" s="7" t="s">
        <v>32</v>
      </c>
      <c r="B26" s="11">
        <v>1</v>
      </c>
      <c r="C26" s="22"/>
      <c r="D26" s="9" t="s">
        <v>14</v>
      </c>
      <c r="E26" s="10">
        <f>B26*C26</f>
        <v>0</v>
      </c>
    </row>
    <row r="27" spans="1:9" ht="33" customHeight="1" thickBot="1" x14ac:dyDescent="0.3">
      <c r="A27" s="7" t="s">
        <v>33</v>
      </c>
      <c r="B27" s="10">
        <v>1.5</v>
      </c>
      <c r="C27" s="22"/>
      <c r="D27" s="9" t="s">
        <v>14</v>
      </c>
      <c r="E27" s="10">
        <f t="shared" ref="E27:E29" si="1">B27*C27</f>
        <v>0</v>
      </c>
    </row>
    <row r="28" spans="1:9" ht="30" customHeight="1" thickBot="1" x14ac:dyDescent="0.3">
      <c r="A28" s="7" t="s">
        <v>34</v>
      </c>
      <c r="B28" s="8">
        <v>1.5</v>
      </c>
      <c r="C28" s="22"/>
      <c r="D28" s="9" t="s">
        <v>14</v>
      </c>
      <c r="E28" s="10">
        <f t="shared" si="1"/>
        <v>0</v>
      </c>
    </row>
    <row r="29" spans="1:9" ht="30" customHeight="1" thickBot="1" x14ac:dyDescent="0.3">
      <c r="A29" s="7" t="s">
        <v>35</v>
      </c>
      <c r="B29" s="8">
        <v>1.5</v>
      </c>
      <c r="C29" s="22"/>
      <c r="D29" s="9" t="s">
        <v>14</v>
      </c>
      <c r="E29" s="10">
        <f t="shared" si="1"/>
        <v>0</v>
      </c>
    </row>
    <row r="30" spans="1:9" ht="30" customHeight="1" thickBot="1" x14ac:dyDescent="0.3">
      <c r="A30" s="33" t="s">
        <v>36</v>
      </c>
      <c r="B30" s="34"/>
      <c r="C30" s="34"/>
      <c r="D30" s="35"/>
      <c r="E30" s="10">
        <f>MIN(2,SUM(E26:E29))</f>
        <v>0</v>
      </c>
    </row>
    <row r="31" spans="1:9" ht="51.75" customHeight="1" thickBot="1" x14ac:dyDescent="0.3">
      <c r="A31" s="5" t="s">
        <v>37</v>
      </c>
      <c r="B31" s="6" t="s">
        <v>38</v>
      </c>
      <c r="C31" s="6" t="s">
        <v>10</v>
      </c>
      <c r="D31" s="6" t="s">
        <v>11</v>
      </c>
      <c r="E31" s="6" t="s">
        <v>12</v>
      </c>
    </row>
    <row r="32" spans="1:9" ht="33" customHeight="1" thickBot="1" x14ac:dyDescent="0.3">
      <c r="A32" s="7" t="s">
        <v>39</v>
      </c>
      <c r="B32" s="10">
        <v>0.5</v>
      </c>
      <c r="C32" s="22"/>
      <c r="D32" s="9" t="s">
        <v>14</v>
      </c>
      <c r="E32" s="10">
        <f>B32*C32</f>
        <v>0</v>
      </c>
    </row>
    <row r="33" spans="1:5" ht="33" customHeight="1" thickBot="1" x14ac:dyDescent="0.3">
      <c r="A33" s="7" t="s">
        <v>40</v>
      </c>
      <c r="B33" s="11">
        <v>1</v>
      </c>
      <c r="C33" s="22"/>
      <c r="D33" s="9" t="s">
        <v>14</v>
      </c>
      <c r="E33" s="10">
        <f t="shared" ref="E33" si="2">B33*C33</f>
        <v>0</v>
      </c>
    </row>
    <row r="34" spans="1:5" ht="30" customHeight="1" thickBot="1" x14ac:dyDescent="0.3">
      <c r="A34" s="36" t="s">
        <v>41</v>
      </c>
      <c r="B34" s="37"/>
      <c r="C34" s="37"/>
      <c r="D34" s="38"/>
      <c r="E34" s="10">
        <f>MIN(4,SUM(E32:E33))</f>
        <v>0</v>
      </c>
    </row>
    <row r="35" spans="1:5" ht="30" customHeight="1" thickBot="1" x14ac:dyDescent="0.3">
      <c r="A35" s="5" t="s">
        <v>42</v>
      </c>
      <c r="B35" s="6" t="s">
        <v>43</v>
      </c>
      <c r="C35" s="6" t="s">
        <v>10</v>
      </c>
      <c r="D35" s="6" t="s">
        <v>11</v>
      </c>
      <c r="E35" s="6" t="s">
        <v>12</v>
      </c>
    </row>
    <row r="36" spans="1:5" ht="30" customHeight="1" thickBot="1" x14ac:dyDescent="0.3">
      <c r="A36" s="7" t="s">
        <v>44</v>
      </c>
      <c r="B36" s="8">
        <v>1</v>
      </c>
      <c r="C36" s="22"/>
      <c r="D36" s="9" t="s">
        <v>14</v>
      </c>
      <c r="E36" s="10">
        <f>B36*C36</f>
        <v>0</v>
      </c>
    </row>
    <row r="37" spans="1:5" ht="30" customHeight="1" thickBot="1" x14ac:dyDescent="0.3">
      <c r="A37" s="7" t="s">
        <v>45</v>
      </c>
      <c r="B37" s="8">
        <v>0.5</v>
      </c>
      <c r="C37" s="22"/>
      <c r="D37" s="9">
        <v>1</v>
      </c>
      <c r="E37" s="10">
        <f>IF(B37*C37&gt;=1,1,B37*C37)</f>
        <v>0</v>
      </c>
    </row>
    <row r="38" spans="1:5" ht="30" customHeight="1" thickBot="1" x14ac:dyDescent="0.3">
      <c r="A38" s="7" t="s">
        <v>46</v>
      </c>
      <c r="B38" s="12">
        <v>0.75</v>
      </c>
      <c r="C38" s="22"/>
      <c r="D38" s="9" t="s">
        <v>14</v>
      </c>
      <c r="E38" s="10">
        <f t="shared" ref="E38" si="3">B38*C38</f>
        <v>0</v>
      </c>
    </row>
    <row r="39" spans="1:5" ht="30" customHeight="1" thickBot="1" x14ac:dyDescent="0.3">
      <c r="A39" s="7" t="s">
        <v>47</v>
      </c>
      <c r="B39" s="10">
        <v>0.5</v>
      </c>
      <c r="C39" s="22"/>
      <c r="D39" s="9">
        <v>1</v>
      </c>
      <c r="E39" s="10">
        <f>IF(B39*C39&gt;=1,1,B39*C39)</f>
        <v>0</v>
      </c>
    </row>
    <row r="40" spans="1:5" ht="30" customHeight="1" thickBot="1" x14ac:dyDescent="0.3">
      <c r="A40" s="7" t="s">
        <v>48</v>
      </c>
      <c r="B40" s="8">
        <v>0.5</v>
      </c>
      <c r="C40" s="22"/>
      <c r="D40" s="9">
        <v>3</v>
      </c>
      <c r="E40" s="10">
        <f>IF(B40*C40&gt;=3,3,B40*C40)</f>
        <v>0</v>
      </c>
    </row>
    <row r="41" spans="1:5" ht="46.5" customHeight="1" thickBot="1" x14ac:dyDescent="0.3">
      <c r="A41" s="7" t="s">
        <v>49</v>
      </c>
      <c r="B41" s="8">
        <v>0.5</v>
      </c>
      <c r="C41" s="22"/>
      <c r="D41" s="9">
        <v>2</v>
      </c>
      <c r="E41" s="10">
        <f>IF(B41*C41&gt;=2,2,B41*C41)</f>
        <v>0</v>
      </c>
    </row>
    <row r="42" spans="1:5" ht="30" customHeight="1" thickBot="1" x14ac:dyDescent="0.3">
      <c r="A42" s="33" t="s">
        <v>50</v>
      </c>
      <c r="B42" s="34"/>
      <c r="C42" s="34"/>
      <c r="D42" s="35"/>
      <c r="E42" s="10">
        <f>MIN(6,SUM(E36:E41))</f>
        <v>0</v>
      </c>
    </row>
    <row r="43" spans="1:5" ht="47.25" customHeight="1" thickBot="1" x14ac:dyDescent="0.3">
      <c r="A43" s="5" t="s">
        <v>51</v>
      </c>
      <c r="B43" s="6" t="s">
        <v>52</v>
      </c>
      <c r="C43" s="6" t="s">
        <v>10</v>
      </c>
      <c r="D43" s="6" t="s">
        <v>11</v>
      </c>
      <c r="E43" s="6" t="s">
        <v>12</v>
      </c>
    </row>
    <row r="44" spans="1:5" ht="30" customHeight="1" thickBot="1" x14ac:dyDescent="0.3">
      <c r="A44" s="7" t="s">
        <v>53</v>
      </c>
      <c r="B44" s="10">
        <v>1.5</v>
      </c>
      <c r="C44" s="22"/>
      <c r="D44" s="9" t="s">
        <v>14</v>
      </c>
      <c r="E44" s="10">
        <f>B44*C44</f>
        <v>0</v>
      </c>
    </row>
    <row r="45" spans="1:5" ht="30" customHeight="1" thickBot="1" x14ac:dyDescent="0.3">
      <c r="A45" s="7" t="s">
        <v>54</v>
      </c>
      <c r="B45" s="11">
        <v>1</v>
      </c>
      <c r="C45" s="22"/>
      <c r="D45" s="9">
        <v>3</v>
      </c>
      <c r="E45" s="10">
        <f>IF(B45*C45&gt;=3,3,B45*C45)</f>
        <v>0</v>
      </c>
    </row>
    <row r="46" spans="1:5" ht="30" customHeight="1" thickBot="1" x14ac:dyDescent="0.3">
      <c r="A46" s="7" t="s">
        <v>55</v>
      </c>
      <c r="B46" s="11">
        <v>1</v>
      </c>
      <c r="C46" s="22"/>
      <c r="D46" s="9" t="s">
        <v>14</v>
      </c>
      <c r="E46" s="10">
        <f t="shared" ref="E46" si="4">B46*C46</f>
        <v>0</v>
      </c>
    </row>
    <row r="47" spans="1:5" ht="30" customHeight="1" thickBot="1" x14ac:dyDescent="0.3">
      <c r="A47" s="7" t="s">
        <v>56</v>
      </c>
      <c r="B47" s="11">
        <v>1</v>
      </c>
      <c r="C47" s="22"/>
      <c r="D47" s="9">
        <v>3</v>
      </c>
      <c r="E47" s="10">
        <f>IF(B47*C47&gt;=3,3,B47*C47)</f>
        <v>0</v>
      </c>
    </row>
    <row r="48" spans="1:5" ht="30" customHeight="1" thickBot="1" x14ac:dyDescent="0.3">
      <c r="A48" s="7" t="s">
        <v>57</v>
      </c>
      <c r="B48" s="10">
        <v>0.5</v>
      </c>
      <c r="C48" s="22"/>
      <c r="D48" s="9">
        <v>3</v>
      </c>
      <c r="E48" s="10">
        <f>IF(B48*C48&gt;=3,3,B48*C48)</f>
        <v>0</v>
      </c>
    </row>
    <row r="49" spans="1:11" ht="30" customHeight="1" thickBot="1" x14ac:dyDescent="0.3">
      <c r="A49" s="7" t="s">
        <v>58</v>
      </c>
      <c r="B49" s="10">
        <v>0.5</v>
      </c>
      <c r="C49" s="22"/>
      <c r="D49" s="9">
        <v>3</v>
      </c>
      <c r="E49" s="10">
        <f>IF(B49*C49&gt;=3,3,B49*C49)</f>
        <v>0</v>
      </c>
    </row>
    <row r="50" spans="1:11" ht="30" customHeight="1" thickBot="1" x14ac:dyDescent="0.3">
      <c r="A50" s="33" t="s">
        <v>50</v>
      </c>
      <c r="B50" s="34"/>
      <c r="C50" s="34"/>
      <c r="D50" s="35"/>
      <c r="E50" s="10">
        <f>MIN(6,SUM(E44:E49))</f>
        <v>0</v>
      </c>
    </row>
    <row r="51" spans="1:11" ht="51.75" customHeight="1" thickBot="1" x14ac:dyDescent="0.3">
      <c r="A51" s="5" t="s">
        <v>59</v>
      </c>
      <c r="B51" s="6" t="s">
        <v>60</v>
      </c>
      <c r="C51" s="6" t="s">
        <v>10</v>
      </c>
      <c r="D51" s="6" t="s">
        <v>11</v>
      </c>
      <c r="E51" s="6" t="s">
        <v>12</v>
      </c>
    </row>
    <row r="52" spans="1:11" ht="33" customHeight="1" thickBot="1" x14ac:dyDescent="0.3">
      <c r="A52" s="7" t="s">
        <v>61</v>
      </c>
      <c r="B52" s="10">
        <v>1.5</v>
      </c>
      <c r="C52" s="22"/>
      <c r="D52" s="9" t="s">
        <v>14</v>
      </c>
      <c r="E52" s="10">
        <f>B52*C52</f>
        <v>0</v>
      </c>
    </row>
    <row r="53" spans="1:11" ht="33" customHeight="1" thickBot="1" x14ac:dyDescent="0.3">
      <c r="A53" s="7" t="s">
        <v>62</v>
      </c>
      <c r="B53" s="10">
        <v>0.5</v>
      </c>
      <c r="C53" s="22"/>
      <c r="D53" s="9" t="s">
        <v>14</v>
      </c>
      <c r="E53" s="10">
        <f t="shared" ref="E53" si="5">B53*C53</f>
        <v>0</v>
      </c>
    </row>
    <row r="54" spans="1:11" ht="30" customHeight="1" thickBot="1" x14ac:dyDescent="0.3">
      <c r="A54" s="36" t="s">
        <v>63</v>
      </c>
      <c r="B54" s="37"/>
      <c r="C54" s="37"/>
      <c r="D54" s="38"/>
      <c r="E54" s="10">
        <f>MIN(6,SUM(E52:E53))</f>
        <v>0</v>
      </c>
    </row>
    <row r="55" spans="1:11" ht="44.25" customHeight="1" thickBot="1" x14ac:dyDescent="0.3">
      <c r="A55" s="5" t="s">
        <v>64</v>
      </c>
      <c r="B55" s="6" t="s">
        <v>60</v>
      </c>
      <c r="C55" s="6" t="s">
        <v>10</v>
      </c>
      <c r="D55" s="6" t="s">
        <v>11</v>
      </c>
      <c r="E55" s="6" t="s">
        <v>12</v>
      </c>
    </row>
    <row r="56" spans="1:11" ht="47.25" customHeight="1" thickBot="1" x14ac:dyDescent="0.3">
      <c r="A56" s="21" t="s">
        <v>65</v>
      </c>
      <c r="B56" s="10">
        <v>0.2</v>
      </c>
      <c r="C56" s="22"/>
      <c r="D56" s="9" t="s">
        <v>14</v>
      </c>
      <c r="E56" s="10">
        <f>B56*C56</f>
        <v>0</v>
      </c>
    </row>
    <row r="57" spans="1:11" ht="47.25" customHeight="1" thickBot="1" x14ac:dyDescent="0.3">
      <c r="A57" s="21" t="s">
        <v>66</v>
      </c>
      <c r="B57" s="10">
        <v>0.3</v>
      </c>
      <c r="C57" s="22"/>
      <c r="D57" s="9" t="s">
        <v>14</v>
      </c>
      <c r="E57" s="10">
        <f>B57*C57</f>
        <v>0</v>
      </c>
    </row>
    <row r="58" spans="1:11" ht="16.5" thickBot="1" x14ac:dyDescent="0.3">
      <c r="A58" s="33" t="s">
        <v>36</v>
      </c>
      <c r="B58" s="34"/>
      <c r="C58" s="34"/>
      <c r="D58" s="35"/>
      <c r="E58" s="10">
        <f>MIN(2,SUM(E56:E57))</f>
        <v>0</v>
      </c>
    </row>
    <row r="59" spans="1:11" ht="16.5" thickBot="1" x14ac:dyDescent="0.3">
      <c r="A59" s="30" t="s">
        <v>67</v>
      </c>
      <c r="B59" s="31"/>
      <c r="C59" s="31"/>
      <c r="D59" s="32"/>
      <c r="E59" s="20">
        <f>MIN(45,SUM(E24,E30,E34,E42,E50,E54,E58))</f>
        <v>0</v>
      </c>
    </row>
    <row r="60" spans="1:11" ht="21" customHeight="1" thickBot="1" x14ac:dyDescent="0.3">
      <c r="A60" s="29" t="s">
        <v>68</v>
      </c>
      <c r="B60" s="24"/>
      <c r="C60" s="24"/>
      <c r="D60" s="24"/>
      <c r="E60" s="24"/>
      <c r="F60" s="1"/>
      <c r="G60" s="1"/>
      <c r="H60" s="1"/>
      <c r="I60" s="1"/>
      <c r="J60" s="1"/>
      <c r="K60" s="1"/>
    </row>
    <row r="61" spans="1:11" ht="55.5" customHeight="1" thickBot="1" x14ac:dyDescent="0.3">
      <c r="A61" s="26" t="s">
        <v>69</v>
      </c>
      <c r="B61" s="28"/>
      <c r="C61" s="28"/>
      <c r="D61" s="28"/>
      <c r="E61" s="28"/>
      <c r="F61" s="1"/>
      <c r="G61" s="1"/>
      <c r="H61" s="1"/>
      <c r="I61" s="1"/>
      <c r="J61" s="1"/>
      <c r="K61" s="1"/>
    </row>
    <row r="62" spans="1:11" ht="39.75" customHeight="1" thickBot="1" x14ac:dyDescent="0.3">
      <c r="A62" s="26" t="s">
        <v>70</v>
      </c>
      <c r="B62" s="28"/>
      <c r="C62" s="28"/>
      <c r="D62" s="28"/>
      <c r="E62" s="28"/>
      <c r="F62" s="1"/>
      <c r="G62" s="1"/>
      <c r="H62" s="1"/>
      <c r="I62" s="1"/>
      <c r="J62" s="1"/>
      <c r="K62" s="1"/>
    </row>
    <row r="63" spans="1:11" ht="34.5" customHeight="1" thickBot="1" x14ac:dyDescent="0.3">
      <c r="A63" s="26" t="s">
        <v>71</v>
      </c>
      <c r="B63" s="27"/>
      <c r="C63" s="27"/>
      <c r="D63" s="27"/>
      <c r="E63" s="27"/>
      <c r="F63" s="1"/>
      <c r="G63" s="1"/>
      <c r="H63" s="1"/>
      <c r="I63" s="1"/>
      <c r="J63" s="1"/>
      <c r="K63" s="1"/>
    </row>
    <row r="64" spans="1:11" ht="26.25" customHeight="1" thickBot="1" x14ac:dyDescent="0.3">
      <c r="A64" s="26" t="s">
        <v>72</v>
      </c>
      <c r="B64" s="27"/>
      <c r="C64" s="27"/>
      <c r="D64" s="27"/>
      <c r="E64" s="27"/>
    </row>
    <row r="65" spans="1:5" ht="22.5" customHeight="1" thickBot="1" x14ac:dyDescent="0.3">
      <c r="A65" s="23" t="s">
        <v>73</v>
      </c>
      <c r="B65" s="24"/>
      <c r="C65" s="24"/>
      <c r="D65" s="24"/>
      <c r="E65" s="24"/>
    </row>
  </sheetData>
  <sheetProtection algorithmName="SHA-512" hashValue="iGUcn/KurkWK2Q0yM1qWE79SxYrzo6TXmxB2xOYKAwf6EV7xloX4toK9EdPiexVqxtx5vfX1hAaTsrMaNb7Wpg==" saltValue="U2t2lQLHbJDTdnqTysxUWg==" spinCount="100000" sheet="1" objects="1" scenarios="1"/>
  <protectedRanges>
    <protectedRange algorithmName="SHA-512" hashValue="pO5tnQH5Fd3y79Tw+M734HcxL8uZ2Jygu9uNveWtcqPtydey0py1nactteDmc5pO81kqYLxUr+bVvwA11A3LoQ==" saltValue="w2A75u1CQUiyLj/vu0ahYA==" spinCount="100000" sqref="B2:E6 C10:C23 C26:C29 C32:C33 C36:C41 C44:C49 C52:C53 C56:C57" name="Intervalo1"/>
  </protectedRanges>
  <mergeCells count="22">
    <mergeCell ref="A1:E1"/>
    <mergeCell ref="A61:E61"/>
    <mergeCell ref="A63:E63"/>
    <mergeCell ref="B3:E3"/>
    <mergeCell ref="B2:E2"/>
    <mergeCell ref="B4:E4"/>
    <mergeCell ref="B5:E5"/>
    <mergeCell ref="B6:E6"/>
    <mergeCell ref="A54:D54"/>
    <mergeCell ref="A65:E65"/>
    <mergeCell ref="A7:E7"/>
    <mergeCell ref="A8:E8"/>
    <mergeCell ref="A64:E64"/>
    <mergeCell ref="A62:E62"/>
    <mergeCell ref="A60:E60"/>
    <mergeCell ref="A59:D59"/>
    <mergeCell ref="A58:D58"/>
    <mergeCell ref="A24:D24"/>
    <mergeCell ref="A30:D30"/>
    <mergeCell ref="A34:D34"/>
    <mergeCell ref="A42:D42"/>
    <mergeCell ref="A50:D50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Planilha2!$A$1:$A$50</xm:f>
          </x14:formula1>
          <xm:sqref>B5:E5</xm:sqref>
        </x14:dataValidation>
        <x14:dataValidation type="list" allowBlank="1" showInputMessage="1" showErrorMessage="1" xr:uid="{00000000-0002-0000-0000-000001000000}">
          <x14:formula1>
            <xm:f>Planilha1!$A$5:$A$7</xm:f>
          </x14:formula1>
          <xm:sqref>B3:E3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7"/>
  <sheetViews>
    <sheetView workbookViewId="0">
      <selection activeCell="H10" sqref="H10"/>
    </sheetView>
  </sheetViews>
  <sheetFormatPr defaultRowHeight="15" x14ac:dyDescent="0.25"/>
  <sheetData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5" sqref="A5"/>
    </sheetView>
  </sheetViews>
  <sheetFormatPr defaultRowHeight="15" x14ac:dyDescent="0.25"/>
  <cols>
    <col min="1" max="1" width="19" customWidth="1"/>
  </cols>
  <sheetData>
    <row r="1" spans="1:4" ht="15.75" x14ac:dyDescent="0.25">
      <c r="A1" s="47" t="s">
        <v>77</v>
      </c>
      <c r="B1" s="47"/>
      <c r="C1" s="47"/>
      <c r="D1" s="47"/>
    </row>
    <row r="2" spans="1:4" ht="30" x14ac:dyDescent="0.25">
      <c r="A2" s="19" t="s">
        <v>78</v>
      </c>
      <c r="B2" s="48"/>
      <c r="C2" s="49"/>
      <c r="D2" s="50"/>
    </row>
    <row r="3" spans="1:4" ht="45" x14ac:dyDescent="0.25">
      <c r="A3" s="19" t="s">
        <v>79</v>
      </c>
      <c r="B3" s="48"/>
      <c r="C3" s="49"/>
      <c r="D3" s="50"/>
    </row>
    <row r="4" spans="1:4" ht="30" x14ac:dyDescent="0.25">
      <c r="A4" s="19" t="s">
        <v>80</v>
      </c>
      <c r="B4" s="48"/>
      <c r="C4" s="49"/>
      <c r="D4" s="50"/>
    </row>
    <row r="5" spans="1:4" ht="30" x14ac:dyDescent="0.25">
      <c r="A5" s="19" t="s">
        <v>81</v>
      </c>
      <c r="B5" s="48"/>
      <c r="C5" s="49"/>
      <c r="D5" s="50"/>
    </row>
  </sheetData>
  <mergeCells count="5">
    <mergeCell ref="A1:D1"/>
    <mergeCell ref="B2:D2"/>
    <mergeCell ref="B3:D3"/>
    <mergeCell ref="B4:D4"/>
    <mergeCell ref="B5:D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"/>
  <sheetViews>
    <sheetView workbookViewId="0">
      <selection activeCell="I17" sqref="I17"/>
    </sheetView>
  </sheetViews>
  <sheetFormatPr defaultRowHeight="15" x14ac:dyDescent="0.25"/>
  <cols>
    <col min="1" max="1" width="50.85546875" customWidth="1"/>
    <col min="9" max="9" width="55.85546875" customWidth="1"/>
  </cols>
  <sheetData>
    <row r="1" spans="1:9" x14ac:dyDescent="0.25">
      <c r="A1" s="14"/>
    </row>
    <row r="2" spans="1:9" x14ac:dyDescent="0.25">
      <c r="A2" s="15" t="s">
        <v>82</v>
      </c>
    </row>
    <row r="3" spans="1:9" x14ac:dyDescent="0.25">
      <c r="A3" s="15" t="s">
        <v>83</v>
      </c>
    </row>
    <row r="4" spans="1:9" x14ac:dyDescent="0.25">
      <c r="A4" s="15" t="s">
        <v>84</v>
      </c>
    </row>
    <row r="5" spans="1:9" x14ac:dyDescent="0.25">
      <c r="A5" s="15" t="s">
        <v>85</v>
      </c>
    </row>
    <row r="6" spans="1:9" x14ac:dyDescent="0.25">
      <c r="A6" s="15" t="s">
        <v>86</v>
      </c>
    </row>
    <row r="7" spans="1:9" x14ac:dyDescent="0.25">
      <c r="A7" s="15" t="s">
        <v>87</v>
      </c>
    </row>
    <row r="8" spans="1:9" x14ac:dyDescent="0.25">
      <c r="A8" s="15" t="s">
        <v>88</v>
      </c>
    </row>
    <row r="9" spans="1:9" x14ac:dyDescent="0.25">
      <c r="A9" s="15" t="s">
        <v>89</v>
      </c>
    </row>
    <row r="10" spans="1:9" x14ac:dyDescent="0.25">
      <c r="A10" s="15" t="s">
        <v>90</v>
      </c>
    </row>
    <row r="11" spans="1:9" x14ac:dyDescent="0.25">
      <c r="A11" s="15" t="s">
        <v>91</v>
      </c>
    </row>
    <row r="12" spans="1:9" x14ac:dyDescent="0.25">
      <c r="A12" s="15" t="s">
        <v>92</v>
      </c>
    </row>
    <row r="13" spans="1:9" x14ac:dyDescent="0.25">
      <c r="A13" s="15" t="s">
        <v>93</v>
      </c>
    </row>
    <row r="14" spans="1:9" x14ac:dyDescent="0.25">
      <c r="A14" s="15" t="s">
        <v>94</v>
      </c>
    </row>
    <row r="15" spans="1:9" x14ac:dyDescent="0.25">
      <c r="A15" s="15" t="s">
        <v>95</v>
      </c>
    </row>
    <row r="16" spans="1:9" x14ac:dyDescent="0.25">
      <c r="A16" s="15" t="s">
        <v>96</v>
      </c>
      <c r="I16" s="14" t="s">
        <v>97</v>
      </c>
    </row>
    <row r="17" spans="1:9" x14ac:dyDescent="0.25">
      <c r="A17" s="15" t="s">
        <v>98</v>
      </c>
      <c r="I17" s="17" t="s">
        <v>99</v>
      </c>
    </row>
    <row r="18" spans="1:9" x14ac:dyDescent="0.25">
      <c r="A18" s="15" t="s">
        <v>100</v>
      </c>
      <c r="I18" s="17" t="s">
        <v>101</v>
      </c>
    </row>
    <row r="19" spans="1:9" x14ac:dyDescent="0.25">
      <c r="A19" s="15" t="s">
        <v>102</v>
      </c>
      <c r="I19" s="18" t="s">
        <v>29</v>
      </c>
    </row>
    <row r="20" spans="1:9" x14ac:dyDescent="0.25">
      <c r="A20" s="15" t="s">
        <v>103</v>
      </c>
    </row>
    <row r="21" spans="1:9" x14ac:dyDescent="0.25">
      <c r="A21" s="15" t="s">
        <v>104</v>
      </c>
    </row>
    <row r="22" spans="1:9" x14ac:dyDescent="0.25">
      <c r="A22" s="15" t="s">
        <v>105</v>
      </c>
    </row>
    <row r="23" spans="1:9" x14ac:dyDescent="0.25">
      <c r="A23" s="15" t="s">
        <v>106</v>
      </c>
    </row>
    <row r="24" spans="1:9" x14ac:dyDescent="0.25">
      <c r="A24" s="15" t="s">
        <v>107</v>
      </c>
    </row>
    <row r="25" spans="1:9" x14ac:dyDescent="0.25">
      <c r="A25" s="15" t="s">
        <v>108</v>
      </c>
    </row>
    <row r="26" spans="1:9" x14ac:dyDescent="0.25">
      <c r="A26" s="15" t="s">
        <v>109</v>
      </c>
    </row>
    <row r="27" spans="1:9" x14ac:dyDescent="0.25">
      <c r="A27" s="15" t="s">
        <v>110</v>
      </c>
    </row>
    <row r="28" spans="1:9" x14ac:dyDescent="0.25">
      <c r="A28" s="15" t="s">
        <v>111</v>
      </c>
    </row>
    <row r="29" spans="1:9" x14ac:dyDescent="0.25">
      <c r="A29" s="15" t="s">
        <v>112</v>
      </c>
    </row>
    <row r="30" spans="1:9" x14ac:dyDescent="0.25">
      <c r="A30" s="15" t="s">
        <v>113</v>
      </c>
    </row>
    <row r="31" spans="1:9" x14ac:dyDescent="0.25">
      <c r="A31" s="15" t="s">
        <v>114</v>
      </c>
    </row>
    <row r="32" spans="1:9" x14ac:dyDescent="0.25">
      <c r="A32" s="15" t="s">
        <v>115</v>
      </c>
    </row>
    <row r="33" spans="1:1" x14ac:dyDescent="0.25">
      <c r="A33" s="15" t="s">
        <v>116</v>
      </c>
    </row>
    <row r="34" spans="1:1" x14ac:dyDescent="0.25">
      <c r="A34" s="15" t="s">
        <v>117</v>
      </c>
    </row>
    <row r="35" spans="1:1" x14ac:dyDescent="0.25">
      <c r="A35" s="15" t="s">
        <v>118</v>
      </c>
    </row>
    <row r="36" spans="1:1" x14ac:dyDescent="0.25">
      <c r="A36" s="15" t="s">
        <v>119</v>
      </c>
    </row>
    <row r="37" spans="1:1" x14ac:dyDescent="0.25">
      <c r="A37" s="15" t="s">
        <v>120</v>
      </c>
    </row>
    <row r="38" spans="1:1" x14ac:dyDescent="0.25">
      <c r="A38" s="15" t="s">
        <v>121</v>
      </c>
    </row>
    <row r="39" spans="1:1" x14ac:dyDescent="0.25">
      <c r="A39" s="15" t="s">
        <v>122</v>
      </c>
    </row>
    <row r="40" spans="1:1" x14ac:dyDescent="0.25">
      <c r="A40" s="15" t="s">
        <v>123</v>
      </c>
    </row>
    <row r="41" spans="1:1" x14ac:dyDescent="0.25">
      <c r="A41" s="15" t="s">
        <v>124</v>
      </c>
    </row>
    <row r="42" spans="1:1" x14ac:dyDescent="0.25">
      <c r="A42" s="15" t="s">
        <v>125</v>
      </c>
    </row>
    <row r="43" spans="1:1" x14ac:dyDescent="0.25">
      <c r="A43" s="15" t="s">
        <v>126</v>
      </c>
    </row>
    <row r="44" spans="1:1" x14ac:dyDescent="0.25">
      <c r="A44" s="15" t="s">
        <v>127</v>
      </c>
    </row>
    <row r="45" spans="1:1" x14ac:dyDescent="0.25">
      <c r="A45" s="15" t="s">
        <v>128</v>
      </c>
    </row>
    <row r="46" spans="1:1" x14ac:dyDescent="0.25">
      <c r="A46" s="15" t="s">
        <v>129</v>
      </c>
    </row>
    <row r="47" spans="1:1" x14ac:dyDescent="0.25">
      <c r="A47" s="15" t="s">
        <v>130</v>
      </c>
    </row>
    <row r="48" spans="1:1" x14ac:dyDescent="0.25">
      <c r="A48" s="15" t="s">
        <v>131</v>
      </c>
    </row>
    <row r="49" spans="1:1" x14ac:dyDescent="0.25">
      <c r="A49" s="15" t="s">
        <v>132</v>
      </c>
    </row>
    <row r="50" spans="1:1" x14ac:dyDescent="0.25">
      <c r="A50" s="16" t="s">
        <v>133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BE26FD50C8024681905F233D6BE6D6" ma:contentTypeVersion="15" ma:contentTypeDescription="Crie um novo documento." ma:contentTypeScope="" ma:versionID="4e92b550194bb441a660f948f63810f0">
  <xsd:schema xmlns:xsd="http://www.w3.org/2001/XMLSchema" xmlns:xs="http://www.w3.org/2001/XMLSchema" xmlns:p="http://schemas.microsoft.com/office/2006/metadata/properties" xmlns:ns2="414fb8d6-0130-491d-bb74-5787e9aeb4c4" xmlns:ns3="e9e97e94-7ecd-482a-a9ff-013d15851b2f" targetNamespace="http://schemas.microsoft.com/office/2006/metadata/properties" ma:root="true" ma:fieldsID="41eff31d25aabbe69e1af230de0cede8" ns2:_="" ns3:_="">
    <xsd:import namespace="414fb8d6-0130-491d-bb74-5787e9aeb4c4"/>
    <xsd:import namespace="e9e97e94-7ecd-482a-a9ff-013d15851b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fb8d6-0130-491d-bb74-5787e9aeb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a49864c-a9df-4402-9c0c-488b69c2ae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97e94-7ecd-482a-a9ff-013d15851b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5449ca-05c6-4e56-b6cc-9dc748dc8f60}" ma:internalName="TaxCatchAll" ma:showField="CatchAllData" ma:web="e9e97e94-7ecd-482a-a9ff-013d15851b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e97e94-7ecd-482a-a9ff-013d15851b2f" xsi:nil="true"/>
    <lcf76f155ced4ddcb4097134ff3c332f xmlns="414fb8d6-0130-491d-bb74-5787e9aeb4c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143E7CD-DCA6-4DB7-9E0D-8E4CDB415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fb8d6-0130-491d-bb74-5787e9aeb4c4"/>
    <ds:schemaRef ds:uri="e9e97e94-7ecd-482a-a9ff-013d15851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6A098B-4982-45B2-88F0-4D8AAB39E80C}">
  <ds:schemaRefs>
    <ds:schemaRef ds:uri="http://schemas.microsoft.com/office/2006/metadata/properties"/>
    <ds:schemaRef ds:uri="http://schemas.microsoft.com/office/infopath/2007/PartnerControls"/>
    <ds:schemaRef ds:uri="e9e97e94-7ecd-482a-a9ff-013d15851b2f"/>
    <ds:schemaRef ds:uri="414fb8d6-0130-491d-bb74-5787e9aeb4c4"/>
  </ds:schemaRefs>
</ds:datastoreItem>
</file>

<file path=customXml/itemProps3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Lattes</vt:lpstr>
      <vt:lpstr>Planilha1</vt:lpstr>
      <vt:lpstr>Planilha3</vt:lpstr>
      <vt:lpstr>Planilha2</vt:lpstr>
    </vt:vector>
  </TitlesOfParts>
  <Manager/>
  <Company>Cidade Administrativa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m1302164</dc:creator>
  <cp:keywords/>
  <dc:description/>
  <cp:lastModifiedBy>Ana Carolina de Souza Assis</cp:lastModifiedBy>
  <cp:revision/>
  <dcterms:created xsi:type="dcterms:W3CDTF">2019-01-30T13:14:03Z</dcterms:created>
  <dcterms:modified xsi:type="dcterms:W3CDTF">2025-10-21T12:17:51Z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0x010100CEBE26FD50C8024681905F233D6BE6D6</vt:lpwstr>
  </property>
  <property fmtid="{D5CDD505-2E9C-101B-9397-08002B2CF9AE}" pid="6" name="MediaServiceImageTags">
    <vt:lpwstr/>
  </property>
</Properties>
</file>